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60" windowWidth="15180" windowHeight="9345" activeTab="0"/>
  </bookViews>
  <sheets>
    <sheet name="Tabelle1" sheetId="1" r:id="rId1"/>
  </sheets>
  <definedNames>
    <definedName name="_xlnm.Print_Area" localSheetId="0">'Tabelle1'!$A$1:$E$41</definedName>
  </definedNames>
  <calcPr fullCalcOnLoad="1"/>
</workbook>
</file>

<file path=xl/sharedStrings.xml><?xml version="1.0" encoding="utf-8"?>
<sst xmlns="http://schemas.openxmlformats.org/spreadsheetml/2006/main" count="93" uniqueCount="68">
  <si>
    <t>Maximal zulässige Bestrahlung bei Showlasern</t>
  </si>
  <si>
    <t>Strahl-Leistung</t>
  </si>
  <si>
    <t>Divergenz</t>
  </si>
  <si>
    <t>Pupille</t>
  </si>
  <si>
    <t>mm</t>
  </si>
  <si>
    <t>mW</t>
  </si>
  <si>
    <t>mrad</t>
  </si>
  <si>
    <t>Eingabe</t>
  </si>
  <si>
    <t>Einheit</t>
  </si>
  <si>
    <t>nm</t>
  </si>
  <si>
    <t>s</t>
  </si>
  <si>
    <t>m</t>
  </si>
  <si>
    <t>W</t>
  </si>
  <si>
    <t>rad</t>
  </si>
  <si>
    <t>Hz</t>
  </si>
  <si>
    <t>Berechnungen ...</t>
  </si>
  <si>
    <t>m²</t>
  </si>
  <si>
    <t>Strahl-Durchmesser am Ausgang</t>
  </si>
  <si>
    <t>Strahldurchmesser bei Zuschauer</t>
  </si>
  <si>
    <t>mm²</t>
  </si>
  <si>
    <t>maßgeblicher Strahldurchmesser</t>
  </si>
  <si>
    <t>maßgeblicher Strahlquerschnitt</t>
  </si>
  <si>
    <t>Eingaben ...</t>
  </si>
  <si>
    <t>Konstanten ...</t>
  </si>
  <si>
    <t>T2</t>
  </si>
  <si>
    <t>C6</t>
  </si>
  <si>
    <t>W/m²</t>
  </si>
  <si>
    <t>Verweildauer im Auge</t>
  </si>
  <si>
    <t>ms</t>
  </si>
  <si>
    <t>Hält die maßgebliche Bestrahlung den Grenzwert (MZB) ein?</t>
  </si>
  <si>
    <t>MKSA-</t>
  </si>
  <si>
    <t>praktische</t>
  </si>
  <si>
    <t>Bewegungsfrequenz des Strahlflecks</t>
  </si>
  <si>
    <t>physika-</t>
  </si>
  <si>
    <t>lische</t>
  </si>
  <si>
    <t>(berechn.)</t>
  </si>
  <si>
    <t>Dauer der Bestrahlung: beliebig</t>
  </si>
  <si>
    <t>Winkeldurchmesser der Figur</t>
  </si>
  <si>
    <t>Durchmesser d. Figur nach 10 m</t>
  </si>
  <si>
    <t>Zuschauerabstand (min.)</t>
  </si>
  <si>
    <t>Makro "Verweilt(Figurenwinkel, Abstand, Strahld0, dvg, frq)"</t>
  </si>
  <si>
    <t xml:space="preserve">        </t>
  </si>
  <si>
    <t>Ti</t>
  </si>
  <si>
    <t>µs</t>
  </si>
  <si>
    <t>nti =</t>
  </si>
  <si>
    <t>IGET-Methode</t>
  </si>
  <si>
    <t xml:space="preserve"> Nimp = T2 * frq / nti</t>
  </si>
  <si>
    <t xml:space="preserve"> T3 = tin * Nimp</t>
  </si>
  <si>
    <t>maßgebliche Bestrahlungsstärke</t>
  </si>
  <si>
    <t xml:space="preserve"> MZBe(Wellenlaenge, T3)</t>
  </si>
  <si>
    <t>Wellenlänge 400-700nm</t>
  </si>
  <si>
    <t>Ti-Mechanismus                     tin =</t>
  </si>
  <si>
    <t>tin_maßgeblich ist</t>
  </si>
  <si>
    <t>nti_maßgeblich ist</t>
  </si>
  <si>
    <t>nti Impulse werden jeweils zusammen gefasst</t>
  </si>
  <si>
    <t>(wirkt sich wie eine Mittelung über Ti aus)</t>
  </si>
  <si>
    <t>reduziertes Einzelimpuls-Kriterium (meist kritisch)</t>
  </si>
  <si>
    <t>Einzelimpuls-Kriterium</t>
  </si>
  <si>
    <t>MZB/t =</t>
  </si>
  <si>
    <t>Bestr.-Stärke</t>
  </si>
  <si>
    <t>Mittelwert-Kriterium</t>
  </si>
  <si>
    <t xml:space="preserve">mittlere </t>
  </si>
  <si>
    <t>MZB=</t>
  </si>
  <si>
    <t>Man sieht, dass sowohl das</t>
  </si>
  <si>
    <t xml:space="preserve">Einzelimpuuls- als auch </t>
  </si>
  <si>
    <t>das Mittelwertkriterium deutlich</t>
  </si>
  <si>
    <t>weniger kritisch sind, wie das</t>
  </si>
  <si>
    <t>reduzierte Einzelimpuls-Kriterium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</si>
</sst>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0.000000"/>
    <numFmt numFmtId="167" formatCode="0.00000"/>
    <numFmt numFmtId="168" formatCode="0.0000"/>
  </numFmts>
  <fonts count="38">
    <font>
      <sz val="10"/>
      <name val="Arial"/>
      <family val="0"/>
    </font>
    <font>
      <b/>
      <sz val="10"/>
      <name val="Arial"/>
      <family val="2"/>
    </font>
    <font>
      <i/>
      <sz val="14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 quotePrefix="1">
      <alignment horizontal="right"/>
    </xf>
    <xf numFmtId="0" fontId="0" fillId="0" borderId="0" xfId="0" applyAlignment="1">
      <alignment horizontal="center"/>
    </xf>
    <xf numFmtId="11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165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 quotePrefix="1">
      <alignment/>
    </xf>
    <xf numFmtId="164" fontId="0" fillId="0" borderId="0" xfId="0" applyNumberFormat="1" applyFont="1" applyAlignment="1">
      <alignment horizontal="right"/>
    </xf>
    <xf numFmtId="164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H54"/>
  <sheetViews>
    <sheetView tabSelected="1" zoomScalePageLayoutView="0" workbookViewId="0" topLeftCell="A16">
      <selection activeCell="B23" sqref="B23"/>
    </sheetView>
  </sheetViews>
  <sheetFormatPr defaultColWidth="11.421875" defaultRowHeight="12.75"/>
  <cols>
    <col min="1" max="1" width="40.00390625" style="0" bestFit="1" customWidth="1"/>
  </cols>
  <sheetData>
    <row r="1" ht="18.75">
      <c r="A1" s="7" t="s">
        <v>0</v>
      </c>
    </row>
    <row r="2" ht="12.75">
      <c r="A2" s="16" t="s">
        <v>56</v>
      </c>
    </row>
    <row r="4" spans="2:5" ht="12.75">
      <c r="B4" t="s">
        <v>7</v>
      </c>
      <c r="C4" s="9" t="s">
        <v>31</v>
      </c>
      <c r="D4" t="s">
        <v>33</v>
      </c>
      <c r="E4" s="9" t="s">
        <v>30</v>
      </c>
    </row>
    <row r="5" spans="3:5" ht="12.75">
      <c r="C5" s="9" t="s">
        <v>8</v>
      </c>
      <c r="D5" t="s">
        <v>34</v>
      </c>
      <c r="E5" s="9" t="s">
        <v>8</v>
      </c>
    </row>
    <row r="6" spans="1:4" ht="12.75">
      <c r="A6" t="s">
        <v>50</v>
      </c>
      <c r="B6" s="1">
        <v>532</v>
      </c>
      <c r="C6" s="3" t="s">
        <v>9</v>
      </c>
      <c r="D6" s="3" t="s">
        <v>8</v>
      </c>
    </row>
    <row r="7" spans="1:4" ht="12.75">
      <c r="A7" t="s">
        <v>36</v>
      </c>
      <c r="B7" s="2">
        <v>10</v>
      </c>
      <c r="C7" s="3" t="s">
        <v>10</v>
      </c>
      <c r="D7" s="3" t="s">
        <v>35</v>
      </c>
    </row>
    <row r="9" ht="12.75">
      <c r="A9" s="6" t="s">
        <v>23</v>
      </c>
    </row>
    <row r="10" spans="1:5" ht="12.75">
      <c r="A10" t="s">
        <v>3</v>
      </c>
      <c r="B10" s="1">
        <v>7</v>
      </c>
      <c r="C10" s="3" t="s">
        <v>4</v>
      </c>
      <c r="D10">
        <f>B10*0.001</f>
        <v>0.007</v>
      </c>
      <c r="E10" t="s">
        <v>11</v>
      </c>
    </row>
    <row r="11" spans="1:3" ht="12.75">
      <c r="A11" t="s">
        <v>24</v>
      </c>
      <c r="B11">
        <v>10</v>
      </c>
      <c r="C11" s="3" t="s">
        <v>10</v>
      </c>
    </row>
    <row r="12" spans="1:3" ht="12.75">
      <c r="A12" t="s">
        <v>25</v>
      </c>
      <c r="B12">
        <v>1</v>
      </c>
      <c r="C12" s="3"/>
    </row>
    <row r="13" spans="1:4" ht="12.75">
      <c r="A13" t="s">
        <v>42</v>
      </c>
      <c r="B13">
        <v>18</v>
      </c>
      <c r="C13" s="3" t="s">
        <v>43</v>
      </c>
      <c r="D13">
        <f>B13*0.000001</f>
        <v>1.8E-05</v>
      </c>
    </row>
    <row r="14" ht="12.75">
      <c r="C14" s="3"/>
    </row>
    <row r="15" ht="12.75">
      <c r="A15" s="6" t="s">
        <v>22</v>
      </c>
    </row>
    <row r="16" spans="1:5" ht="12.75">
      <c r="A16" t="s">
        <v>1</v>
      </c>
      <c r="B16" s="8">
        <v>23</v>
      </c>
      <c r="C16" s="9" t="s">
        <v>5</v>
      </c>
      <c r="D16" s="4">
        <f>B16*0.001</f>
        <v>0.023</v>
      </c>
      <c r="E16" t="s">
        <v>12</v>
      </c>
    </row>
    <row r="17" spans="1:5" ht="12.75">
      <c r="A17" t="s">
        <v>17</v>
      </c>
      <c r="B17" s="10">
        <v>1.5</v>
      </c>
      <c r="C17" s="9" t="s">
        <v>4</v>
      </c>
      <c r="D17" s="4">
        <f>B17*0.001</f>
        <v>0.0015</v>
      </c>
      <c r="E17" t="s">
        <v>11</v>
      </c>
    </row>
    <row r="18" spans="1:5" ht="12.75">
      <c r="A18" t="s">
        <v>2</v>
      </c>
      <c r="B18" s="8">
        <v>3</v>
      </c>
      <c r="C18" s="9" t="s">
        <v>6</v>
      </c>
      <c r="D18" s="4">
        <f>B18*0.001</f>
        <v>0.003</v>
      </c>
      <c r="E18" t="s">
        <v>13</v>
      </c>
    </row>
    <row r="19" spans="1:5" ht="12.75">
      <c r="A19" t="s">
        <v>32</v>
      </c>
      <c r="B19" s="8">
        <v>125</v>
      </c>
      <c r="C19" s="9" t="s">
        <v>14</v>
      </c>
      <c r="D19" s="4">
        <f>B19</f>
        <v>125</v>
      </c>
      <c r="E19" t="s">
        <v>14</v>
      </c>
    </row>
    <row r="20" spans="1:5" ht="12.75">
      <c r="A20" t="s">
        <v>38</v>
      </c>
      <c r="B20" s="8">
        <v>1.5</v>
      </c>
      <c r="C20" s="9" t="s">
        <v>11</v>
      </c>
      <c r="D20" s="4">
        <f>B20</f>
        <v>1.5</v>
      </c>
      <c r="E20" t="s">
        <v>11</v>
      </c>
    </row>
    <row r="21" spans="1:5" ht="12.75">
      <c r="A21" t="s">
        <v>39</v>
      </c>
      <c r="B21" s="8">
        <v>12.9</v>
      </c>
      <c r="C21" s="9" t="s">
        <v>11</v>
      </c>
      <c r="D21" s="4">
        <f>B21</f>
        <v>12.9</v>
      </c>
      <c r="E21" t="s">
        <v>11</v>
      </c>
    </row>
    <row r="22" ht="12.75">
      <c r="B22" s="8"/>
    </row>
    <row r="23" spans="2:4" ht="12.75">
      <c r="B23" s="1"/>
      <c r="C23" s="9"/>
      <c r="D23" s="4"/>
    </row>
    <row r="24" spans="1:4" ht="12.75">
      <c r="A24" s="6" t="s">
        <v>15</v>
      </c>
      <c r="B24" s="1"/>
      <c r="C24" s="9"/>
      <c r="D24" s="4"/>
    </row>
    <row r="25" spans="1:5" ht="12.75">
      <c r="A25" t="s">
        <v>37</v>
      </c>
      <c r="D25" s="4">
        <f>2*TAN(D20/(2*10))</f>
        <v>0.15028188425657008</v>
      </c>
      <c r="E25" t="s">
        <v>13</v>
      </c>
    </row>
    <row r="27" ht="12.75">
      <c r="F27" t="s">
        <v>40</v>
      </c>
    </row>
    <row r="28" spans="1:5" ht="12.75">
      <c r="A28" t="s">
        <v>27</v>
      </c>
      <c r="B28" s="8">
        <f>1000*D28</f>
        <v>0.7359485396810206</v>
      </c>
      <c r="C28" s="9" t="s">
        <v>28</v>
      </c>
      <c r="D28" s="4">
        <f>Verweilt(D25,D21,D17,D18,D19)</f>
        <v>0.0007359485396810206</v>
      </c>
      <c r="E28" t="s">
        <v>10</v>
      </c>
    </row>
    <row r="29" spans="1:5" ht="12.75">
      <c r="A29" t="s">
        <v>18</v>
      </c>
      <c r="B29" s="8">
        <f>D29*1000</f>
        <v>40.20000000000001</v>
      </c>
      <c r="C29" s="9" t="s">
        <v>4</v>
      </c>
      <c r="D29" s="4">
        <f>D17+D21*D18</f>
        <v>0.04020000000000001</v>
      </c>
      <c r="E29" t="s">
        <v>11</v>
      </c>
    </row>
    <row r="30" spans="1:5" ht="12.75">
      <c r="A30" t="s">
        <v>20</v>
      </c>
      <c r="B30" s="8">
        <f>D30*1000</f>
        <v>40.20000000000001</v>
      </c>
      <c r="C30" s="9" t="s">
        <v>4</v>
      </c>
      <c r="D30" s="4">
        <f>MAX(D29,D10)</f>
        <v>0.04020000000000001</v>
      </c>
      <c r="E30" t="s">
        <v>11</v>
      </c>
    </row>
    <row r="31" spans="1:5" ht="12.75">
      <c r="A31" t="s">
        <v>21</v>
      </c>
      <c r="B31" s="8">
        <f>D31*1000000</f>
        <v>1269.2348479768127</v>
      </c>
      <c r="C31" s="9" t="s">
        <v>19</v>
      </c>
      <c r="D31" s="4">
        <f>0.25*D30*D30*PI()</f>
        <v>0.0012692348479768126</v>
      </c>
      <c r="E31" t="s">
        <v>16</v>
      </c>
    </row>
    <row r="32" spans="1:5" ht="12.75">
      <c r="A32" s="17" t="s">
        <v>51</v>
      </c>
      <c r="D32" s="4">
        <f>D28</f>
        <v>0.0007359485396810206</v>
      </c>
      <c r="E32" t="s">
        <v>10</v>
      </c>
    </row>
    <row r="33" spans="1:8" ht="12.75">
      <c r="A33" s="17" t="s">
        <v>52</v>
      </c>
      <c r="B33" s="11"/>
      <c r="C33" s="9"/>
      <c r="D33" s="4">
        <f>IF(D32&lt;D13,D13,D32)</f>
        <v>0.0007359485396810206</v>
      </c>
      <c r="E33" s="16" t="s">
        <v>10</v>
      </c>
      <c r="H33" s="4"/>
    </row>
    <row r="34" spans="1:4" ht="12.75">
      <c r="A34" s="1" t="s">
        <v>44</v>
      </c>
      <c r="D34" s="13">
        <f>D13*D19</f>
        <v>0.0022500000000000003</v>
      </c>
    </row>
    <row r="35" spans="1:4" ht="12.75">
      <c r="A35" s="17" t="s">
        <v>53</v>
      </c>
      <c r="D35">
        <f>IF(D34&lt;1,1,D34)</f>
        <v>1</v>
      </c>
    </row>
    <row r="36" spans="1:7" ht="12.75">
      <c r="A36" s="1" t="s">
        <v>46</v>
      </c>
      <c r="D36" s="15">
        <f>B11*D19/D35</f>
        <v>1250</v>
      </c>
      <c r="G36" t="s">
        <v>41</v>
      </c>
    </row>
    <row r="37" spans="1:6" ht="12.75">
      <c r="A37" s="1" t="s">
        <v>47</v>
      </c>
      <c r="D37" s="14">
        <f>D36*D33</f>
        <v>0.9199356746012758</v>
      </c>
      <c r="E37" s="16" t="s">
        <v>10</v>
      </c>
      <c r="F37" t="s">
        <v>45</v>
      </c>
    </row>
    <row r="38" spans="1:6" ht="12.75">
      <c r="A38" s="1" t="s">
        <v>48</v>
      </c>
      <c r="D38" s="14">
        <f>D16*D28*D35/(D33*D31)</f>
        <v>18.12115388784234</v>
      </c>
      <c r="E38" s="16" t="s">
        <v>26</v>
      </c>
      <c r="F38" s="16" t="s">
        <v>54</v>
      </c>
    </row>
    <row r="39" spans="1:6" ht="12.75">
      <c r="A39" s="1" t="s">
        <v>49</v>
      </c>
      <c r="D39" s="21">
        <f>MZBe(B6,D37)</f>
        <v>18.379476610161696</v>
      </c>
      <c r="E39" s="16" t="s">
        <v>26</v>
      </c>
      <c r="F39" s="18" t="s">
        <v>55</v>
      </c>
    </row>
    <row r="41" spans="1:4" ht="12.75">
      <c r="A41" s="6" t="s">
        <v>29</v>
      </c>
      <c r="D41" s="12" t="str">
        <f>IF(D38&lt;=D39,"Ja","Nein")</f>
        <v>Ja</v>
      </c>
    </row>
    <row r="43" ht="12.75">
      <c r="A43" s="6" t="s">
        <v>57</v>
      </c>
    </row>
    <row r="44" spans="2:6" ht="12.75">
      <c r="B44" s="16" t="s">
        <v>59</v>
      </c>
      <c r="D44" s="10">
        <f>D16/D31</f>
        <v>18.12115388784234</v>
      </c>
      <c r="E44" s="16" t="s">
        <v>26</v>
      </c>
      <c r="F44" s="16" t="s">
        <v>63</v>
      </c>
    </row>
    <row r="45" spans="2:6" ht="12.75">
      <c r="B45" s="16" t="s">
        <v>58</v>
      </c>
      <c r="D45" s="20">
        <f>MZBe(B6,D28)</f>
        <v>109.28502177415189</v>
      </c>
      <c r="E45" s="16" t="s">
        <v>26</v>
      </c>
      <c r="F45" s="16" t="s">
        <v>64</v>
      </c>
    </row>
    <row r="46" ht="12.75">
      <c r="F46" s="16" t="s">
        <v>65</v>
      </c>
    </row>
    <row r="47" spans="1:6" ht="12.75">
      <c r="A47" s="6" t="s">
        <v>60</v>
      </c>
      <c r="F47" s="16" t="s">
        <v>66</v>
      </c>
    </row>
    <row r="48" spans="1:6" ht="12.75">
      <c r="A48" s="17" t="s">
        <v>61</v>
      </c>
      <c r="B48" s="16" t="s">
        <v>59</v>
      </c>
      <c r="C48" s="9"/>
      <c r="D48" s="10">
        <f>D28*D16*D19/D31</f>
        <v>1.6670295926365775</v>
      </c>
      <c r="E48" s="16" t="s">
        <v>26</v>
      </c>
      <c r="F48" s="16" t="s">
        <v>67</v>
      </c>
    </row>
    <row r="49" spans="2:5" ht="12.75">
      <c r="B49" s="19" t="s">
        <v>62</v>
      </c>
      <c r="C49" s="9"/>
      <c r="D49" s="20">
        <f>MZBe(B6,100)</f>
        <v>10</v>
      </c>
      <c r="E49" s="16" t="s">
        <v>26</v>
      </c>
    </row>
    <row r="50" spans="2:4" ht="12.75">
      <c r="B50" s="8"/>
      <c r="C50" s="9"/>
      <c r="D50" s="4"/>
    </row>
    <row r="51" spans="2:4" ht="12.75">
      <c r="B51" s="8"/>
      <c r="C51" s="9"/>
      <c r="D51" s="4"/>
    </row>
    <row r="52" spans="2:4" ht="12.75">
      <c r="B52" s="5"/>
      <c r="C52" s="9"/>
      <c r="D52" s="4"/>
    </row>
    <row r="53" ht="12.75">
      <c r="C53" s="9"/>
    </row>
    <row r="54" spans="1:4" ht="12.75">
      <c r="A54" s="6"/>
      <c r="B54" s="5"/>
      <c r="C54" s="9"/>
      <c r="D54" s="4"/>
    </row>
  </sheetData>
  <sheetProtection/>
  <printOptions/>
  <pageMargins left="0.787401575" right="0.787401575" top="0.984251969" bottom="0.984251969" header="0.4921259845" footer="0.492125984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Lasersafe</Company>
  <HyperlinkBase>http://www.lasersafe.de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MZB bei Scannern im Showbereich</dc:title>
  <dc:subject>Berechnung der Bestrahlung und Vergleich</dc:subject>
  <dc:creator>Dr. Ekkard Brewig</dc:creator>
  <cp:keywords>MZB Augensicherheit </cp:keywords>
  <dc:description>Ich verzichte auf alle Rechte aus dieser Datei. Die Berechnungen können Fehler enthalten. Maßgeblich sind die Normen und Richtlinien zur Lasersicherheit.</dc:description>
  <cp:lastModifiedBy>E.Brewig</cp:lastModifiedBy>
  <cp:lastPrinted>2004-10-24T14:35:58Z</cp:lastPrinted>
  <dcterms:created xsi:type="dcterms:W3CDTF">2004-01-19T20:08:43Z</dcterms:created>
  <dcterms:modified xsi:type="dcterms:W3CDTF">2013-03-14T21:34:55Z</dcterms:modified>
  <cp:category>Lasersicherheit</cp:category>
  <cp:version/>
  <cp:contentType/>
  <cp:contentStatus/>
</cp:coreProperties>
</file>